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11340" tabRatio="500"/>
  </bookViews>
  <sheets>
    <sheet name="Orçamento Sintétic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<sst xmlns="http://schemas.openxmlformats.org/spreadsheetml/2006/main" count="250" uniqueCount="161">
  <si>
    <t>Obra</t>
  </si>
  <si>
    <t>Bancos</t>
  </si>
  <si>
    <t>B.D.I.</t>
  </si>
  <si>
    <t>Encargos Sociais</t>
  </si>
  <si>
    <t xml:space="preserve">PONTE PIRATINGA </t>
  </si>
  <si>
    <t xml:space="preserve">SINAPI - 09/2024 - Minas Gerais
SICRO3 - 07/2024 - Minas Gerais
SETOP - 07/2024 - Minas Gerais
</t>
  </si>
  <si>
    <t>24,0%</t>
  </si>
  <si>
    <t>Não Desonerado: embutido nos preços unitário dos insumos de mão de obra, de acordo com as bases.</t>
  </si>
  <si>
    <t>Orçamento Sintético</t>
  </si>
  <si>
    <t>Item</t>
  </si>
  <si>
    <t>Código</t>
  </si>
  <si>
    <t>Banco</t>
  </si>
  <si>
    <t>Descrição</t>
  </si>
  <si>
    <t>Und</t>
  </si>
  <si>
    <t>Quant.</t>
  </si>
  <si>
    <t>Valor Unit</t>
  </si>
  <si>
    <t>Valor Unit com BDI</t>
  </si>
  <si>
    <t>Total</t>
  </si>
  <si>
    <t xml:space="preserve">  </t>
  </si>
  <si>
    <t>SERVIÇOS INICIAIS DE OBRA</t>
  </si>
  <si>
    <t xml:space="preserve"> 1.1 </t>
  </si>
  <si>
    <t xml:space="preserve"> 103689 </t>
  </si>
  <si>
    <t>SINAPI</t>
  </si>
  <si>
    <t>FORNECIMENTO E INSTALAÇÃO DE PLACA DE OBRA COM CHAPA GALVANIZADA E ESTRUTURA DE MADEIRA. AF_03/2022_PS</t>
  </si>
  <si>
    <t>m²</t>
  </si>
  <si>
    <t xml:space="preserve"> 1.2 </t>
  </si>
  <si>
    <t xml:space="preserve"> 99061 </t>
  </si>
  <si>
    <t>LOCAÇÃO COM CAVALETE COM ALTURA DE 0,50 M - 2 UTILIZAÇÕES. AF_03/2024</t>
  </si>
  <si>
    <t>UN</t>
  </si>
  <si>
    <t xml:space="preserve"> 1.3 </t>
  </si>
  <si>
    <t xml:space="preserve"> ED-50390 </t>
  </si>
  <si>
    <t>SETOP</t>
  </si>
  <si>
    <t>MOBILIZAÇÃO E DESMOBILIZAÇÃO OBRA DISTANTE DE CENTRO URBANO COM ENTRE 1.000.000,01 E 3.000.000,00</t>
  </si>
  <si>
    <t>%</t>
  </si>
  <si>
    <t xml:space="preserve"> 2 </t>
  </si>
  <si>
    <t>CANTEIROS DE OBRAS</t>
  </si>
  <si>
    <t xml:space="preserve"> 2.1 </t>
  </si>
  <si>
    <t xml:space="preserve"> 73847/001 </t>
  </si>
  <si>
    <t>ALUGUEL CONTAINER/ESCRIT INCL INST ELET LARG=2,20 COMP=6,20M          ALT=2,50M CHAPA ACO C/NERV TRAPEZ FORRO C/ISOL TERMO/ACUSTICO         CHASSIS REFORC PISO COMPENS NAVAL EXC TRANSP/CARGA/DESCARGA</t>
  </si>
  <si>
    <t>MES</t>
  </si>
  <si>
    <t xml:space="preserve"> 2.2 </t>
  </si>
  <si>
    <t xml:space="preserve"> 102111 </t>
  </si>
  <si>
    <t>BOMBA CENTRÍFUGA, MONOFÁSICA, 0,5 CV OU 0,49 HP, HM 6 A 20 M, Q 1,2 A 8,3 M3/H - FORNECIMENTO E INSTALAÇÃO. AF_12/2020</t>
  </si>
  <si>
    <t xml:space="preserve"> 2.3 </t>
  </si>
  <si>
    <t xml:space="preserve"> 102607 </t>
  </si>
  <si>
    <t>CAIXA D´ÁGUA EM POLIETILENO, 1000 LITROS - FORNECIMENTO E INSTALAÇÃO. AF_06/2021</t>
  </si>
  <si>
    <t xml:space="preserve"> 2.4 </t>
  </si>
  <si>
    <t xml:space="preserve"> 93421 </t>
  </si>
  <si>
    <t>GRUPO GERADOR REBOCÁVEL, POTÊNCIA 66 KVA, MOTOR A DIESEL - CHP DIURNO. AF_03/2016</t>
  </si>
  <si>
    <t>CHP</t>
  </si>
  <si>
    <t xml:space="preserve"> 2.5 </t>
  </si>
  <si>
    <t xml:space="preserve"> ED-50137 </t>
  </si>
  <si>
    <t>MOBILIZAÇÃO E DESMOBILIZAÇÃO DE CONTAINER, INCLUSIVE CARGA, DESCARGA E TRANSPORTE EM CAMINHÃO CARROCERIA COM GUINDAUTO (MUNCK), EXCLUSIVE LOCAÇÃO DO CONTAINER</t>
  </si>
  <si>
    <t>un</t>
  </si>
  <si>
    <t xml:space="preserve"> 3 </t>
  </si>
  <si>
    <t>DEMOLIÇÃO DA ESTRUTURA VIGENTE</t>
  </si>
  <si>
    <t xml:space="preserve"> 3.1 </t>
  </si>
  <si>
    <t xml:space="preserve"> 100981 </t>
  </si>
  <si>
    <t>CARGA, MANOBRA E DESCARGA DE ENTULHO EM CAMINHÃO BASCULANTE 6 M³ - CARGA COM ESCAVADEIRA HIDRÁULICA  (CAÇAMBA DE 0,80 M³ / 111 HP) E DESCARGA LIVRE (UNIDADE: M3). AF_07/2020</t>
  </si>
  <si>
    <t>m³</t>
  </si>
  <si>
    <t xml:space="preserve"> 3.2 </t>
  </si>
  <si>
    <t xml:space="preserve"> 95875 </t>
  </si>
  <si>
    <t>TRANSPORTE COM CAMINHÃO BASCULANTE DE 10 M³, EM VIA URBANA PAVIMENTADA, DMT ATÉ 30 KM (UNIDADE: M3XKM). AF_07/2020</t>
  </si>
  <si>
    <t>M3XKM</t>
  </si>
  <si>
    <t xml:space="preserve"> 3.3 </t>
  </si>
  <si>
    <t xml:space="preserve"> 1619003 </t>
  </si>
  <si>
    <t>SICRO3</t>
  </si>
  <si>
    <t>Demolição mecânica de concreto armado com escavadeira hidráulica</t>
  </si>
  <si>
    <t xml:space="preserve"> 4 </t>
  </si>
  <si>
    <t>INFRAESTRUTURA</t>
  </si>
  <si>
    <t xml:space="preserve"> 4.1 </t>
  </si>
  <si>
    <t xml:space="preserve"> 73890/002 </t>
  </si>
  <si>
    <t>ENSECADEIRA DE MADEIRA COM PAREDE DUPLA</t>
  </si>
  <si>
    <t xml:space="preserve"> 4.2 </t>
  </si>
  <si>
    <t xml:space="preserve"> 5500991 </t>
  </si>
  <si>
    <t>Desmonte de blocos de rocha com martelete pneumático</t>
  </si>
  <si>
    <t xml:space="preserve"> 4.3 </t>
  </si>
  <si>
    <t xml:space="preserve"> 5605940 </t>
  </si>
  <si>
    <t>Perfuração para tirantes em material de 3ª categoria com diâmetro de até 120 mm</t>
  </si>
  <si>
    <t>m</t>
  </si>
  <si>
    <t xml:space="preserve"> 4.4</t>
  </si>
  <si>
    <t xml:space="preserve"> 92919 </t>
  </si>
  <si>
    <t>ARMAÇÃO DE ESTRUTURAS DIVERSAS DE CONCRETO ARMADO, EXCETO VIGAS, PILARES, LAJES E FUNDAÇÕES, UTILIZANDO AÇO CA-50 DE 10,0 MM - MONTAGEM. AF_06/2022</t>
  </si>
  <si>
    <t>KG</t>
  </si>
  <si>
    <t xml:space="preserve"> 4.5</t>
  </si>
  <si>
    <t xml:space="preserve"> 92922 </t>
  </si>
  <si>
    <t>ARMAÇÃO DE ESTRUTURAS DIVERSAS DE CONCRETO ARMADO, EXCETO VIGAS, PILARES, LAJES E FUNDAÇÕES, UTILIZANDO AÇO CA-50 DE 16,0 MM - MONTAGEM. AF_06/2022</t>
  </si>
  <si>
    <t xml:space="preserve"> 4.6</t>
  </si>
  <si>
    <t xml:space="preserve"> 3108017 </t>
  </si>
  <si>
    <t>Fôrmas de compensado plastificado 14 mm - uso geral - utilização de 3 vezes - confecção, instalação e retirada</t>
  </si>
  <si>
    <t xml:space="preserve"> 4.7</t>
  </si>
  <si>
    <t xml:space="preserve"> 96558 </t>
  </si>
  <si>
    <t>CONCRETAGEM DE SAPATA, FCK 30 MPA, COM USO DE BOMBA - LANÇAMENTO, ADENSAMENTO E ACABAMENTO. AF_01/2024</t>
  </si>
  <si>
    <t xml:space="preserve"> 4.8</t>
  </si>
  <si>
    <t>COMP.</t>
  </si>
  <si>
    <t>ED-49655</t>
  </si>
  <si>
    <t>ANCORAGEM DE BARRAS DE AÇO COM CHUMBADOR QUÍMICO À BASE DE RESINA POLIÉSTER, EXCLUSIVE FORNECIMENTO DE BARRA</t>
  </si>
  <si>
    <t>dm³</t>
  </si>
  <si>
    <t xml:space="preserve"> 5 </t>
  </si>
  <si>
    <t>MESO ESTRUTURA</t>
  </si>
  <si>
    <t xml:space="preserve"> 5.1 </t>
  </si>
  <si>
    <t xml:space="preserve"> 92269 </t>
  </si>
  <si>
    <t>FABRICAÇÃO DE FÔRMA PARA PILARES E ESTRUTURAS SIMILARES, EM MADEIRA SERRADA, E=25 MM. AF_09/2020</t>
  </si>
  <si>
    <t xml:space="preserve"> 5.2 </t>
  </si>
  <si>
    <t xml:space="preserve"> 101792 </t>
  </si>
  <si>
    <t>ESCORAMENTO DE FÔRMAS DE LAJE EM MADEIRA NÃO APARELHADA, PÉ-DIREITO SIMPLES, INCLUSO TRAVAMENTO, 4 UTILIZAÇÕES. AF_09/2020</t>
  </si>
  <si>
    <t xml:space="preserve"> 5.3 </t>
  </si>
  <si>
    <t xml:space="preserve"> 92916 </t>
  </si>
  <si>
    <t>ARMAÇÃO DE ESTRUTURAS DIVERSAS DE CONCRETO ARMADO, EXCETO VIGAS, PILARES, LAJES E FUNDAÇÕES, UTILIZANDO AÇO CA-50 DE 6,3 MM - MONTAGEM. AF_06/2022</t>
  </si>
  <si>
    <t xml:space="preserve"> 5.4</t>
  </si>
  <si>
    <t xml:space="preserve"> 92917 </t>
  </si>
  <si>
    <t>ARMAÇÃO DE ESTRUTURAS DIVERSAS DE CONCRETO ARMADO, EXCETO VIGAS, PILARES, LAJES E FUNDAÇÕES, UTILIZANDO AÇO CA-50 DE 8,0 MM - MONTAGEM. AF_06/2022</t>
  </si>
  <si>
    <t xml:space="preserve"> 5.5</t>
  </si>
  <si>
    <t xml:space="preserve"> 5.6</t>
  </si>
  <si>
    <t xml:space="preserve"> 92921 </t>
  </si>
  <si>
    <t>ARMAÇÃO DE ESTRUTURAS DIVERSAS DE CONCRETO ARMADO, EXCETO VIGAS, PILARES, LAJES E FUNDAÇÕES, UTILIZANDO AÇO CA-50 DE 12,5 MM - MONTAGEM. AF_06/2022</t>
  </si>
  <si>
    <t xml:space="preserve"> 5.7</t>
  </si>
  <si>
    <t xml:space="preserve"> 5.8</t>
  </si>
  <si>
    <t xml:space="preserve"> 92923 </t>
  </si>
  <si>
    <t>ARMAÇÃO DE ESTRUTURAS DIVERSAS DE CONCRETO ARMADO, EXCETO VIGAS, PILARES, LAJES E FUNDAÇÕES, UTILIZANDO AÇO CA-50 DE 20,0 MM - MONTAGEM. AF_06/2022</t>
  </si>
  <si>
    <t xml:space="preserve"> 5.9</t>
  </si>
  <si>
    <t xml:space="preserve"> 5.10</t>
  </si>
  <si>
    <t>FABRICAÇÃO DE FORMA CIRCULAR METÁLICA P/ PILARES</t>
  </si>
  <si>
    <t>M²</t>
  </si>
  <si>
    <t xml:space="preserve"> 6 </t>
  </si>
  <si>
    <t>SUPERESTRUTURA</t>
  </si>
  <si>
    <t xml:space="preserve"> 6.1 </t>
  </si>
  <si>
    <t xml:space="preserve"> 103760 </t>
  </si>
  <si>
    <t>MONTAGEM E DESMONTAGEM DE FÔRMA DE LAJE MACIÇA, PÉ-DIREITO SIMPLES, EM CHAPA DE MADEIRA COMPENSADA RESINADA E CIMBRAMENTO DE MADEIRA, 2 UTILIZAÇÕES. AF_03/2022</t>
  </si>
  <si>
    <t xml:space="preserve"> 6.2 </t>
  </si>
  <si>
    <t xml:space="preserve"> 6.3</t>
  </si>
  <si>
    <t xml:space="preserve"> 6.4</t>
  </si>
  <si>
    <t xml:space="preserve"> 6.5</t>
  </si>
  <si>
    <t xml:space="preserve"> 6.6</t>
  </si>
  <si>
    <t xml:space="preserve"> 6.7</t>
  </si>
  <si>
    <t xml:space="preserve"> 0307731 </t>
  </si>
  <si>
    <t>Aparelho de apoio de neoprene fretado para estruturas moldadas no local - fornecimento e instalação</t>
  </si>
  <si>
    <t xml:space="preserve"> 6.8</t>
  </si>
  <si>
    <t xml:space="preserve"> 94968 </t>
  </si>
  <si>
    <t>CONCRETO MAGRO PARA LASTRO, TRAÇO 1:4,5:4,5 (EM MASSA SECA DE CIMENTO/ AREIA MÉDIA/ BRITA 1) - PREPARO MECÂNICO COM BETONEIRA 600 L. AF_05/2021</t>
  </si>
  <si>
    <t xml:space="preserve"> 6.9</t>
  </si>
  <si>
    <t xml:space="preserve"> 100763 </t>
  </si>
  <si>
    <t>VIGA METÁLICA EM PERFIL LAMINADO OU SOLDADO EM AÇO ESTRUTURAL, COM CONEXÕES PARAFUSADAS, INCLUSOS MÃO DE OBRA, TRANSPORTE E IÇAMENTO UTILIZANDO GUINDASTE - FORNECIMENTO E INSTALAÇÃO. AF_01/2020_PSA</t>
  </si>
  <si>
    <t xml:space="preserve"> 6.10</t>
  </si>
  <si>
    <t>MONTAGEM DE ESTRUTURA METÁLICA</t>
  </si>
  <si>
    <t>T</t>
  </si>
  <si>
    <t xml:space="preserve"> 7 </t>
  </si>
  <si>
    <t>ADMINISTRAÇÃO DE OBRAS</t>
  </si>
  <si>
    <t xml:space="preserve"> 7.1 </t>
  </si>
  <si>
    <t xml:space="preserve"> 90779 </t>
  </si>
  <si>
    <t>ENGENHEIRO CIVIL DE OBRA SENIOR COM ENCARGOS COMPLEMENTARES</t>
  </si>
  <si>
    <t>H</t>
  </si>
  <si>
    <t xml:space="preserve"> 7.2 </t>
  </si>
  <si>
    <t xml:space="preserve"> 90776 </t>
  </si>
  <si>
    <t>ENCARREGADO GERAL COM ENCARGOS COMPLEMENTARES</t>
  </si>
  <si>
    <t xml:space="preserve"> 8 </t>
  </si>
  <si>
    <t>SERVIÇOS COMPLEMENTARES</t>
  </si>
  <si>
    <t xml:space="preserve"> 8.1 </t>
  </si>
  <si>
    <t xml:space="preserve"> 3713904 </t>
  </si>
  <si>
    <t>Barreira simples de concreto, armada, pré-moldada (perfil New Jersey) - L &gt; 3,00 m e H = 1.070 mm</t>
  </si>
  <si>
    <t>Total Geral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</si>
</sst>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</numFmts>
  <fonts count="20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134"/>
      <scheme val="minor"/>
    </font>
    <font>
      <sz val="18"/>
      <color theme="3"/>
      <name val="Calibri Light"/>
      <charset val="134"/>
      <scheme val="major"/>
    </font>
    <font>
      <i/>
      <sz val="11"/>
      <color rgb="FF7F7F7F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134"/>
      <scheme val="minor"/>
    </font>
    <font>
      <b/>
      <sz val="11"/>
      <color rgb="FF3F3F3F"/>
      <name val="Calibri"/>
      <charset val="134"/>
      <scheme val="minor"/>
    </font>
    <font>
      <b/>
      <sz val="11"/>
      <color rgb="FFFA7D00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sz val="11"/>
      <color rgb="FFFA7D00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sz val="11"/>
      <color rgb="FF006100"/>
      <name val="Calibri"/>
      <charset val="134"/>
      <scheme val="minor"/>
    </font>
    <font>
      <sz val="11"/>
      <color rgb="FF9C0006"/>
      <name val="Calibri"/>
      <charset val="134"/>
      <scheme val="minor"/>
    </font>
    <font>
      <sz val="11"/>
      <color rgb="FF9C6500"/>
      <name val="Calibri"/>
      <charset val="134"/>
      <scheme val="minor"/>
    </font>
    <font>
      <sz val="11"/>
      <color theme="0"/>
      <name val="Calibri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5" applyNumberFormat="0" applyAlignment="0" applyProtection="0"/>
    <xf numFmtId="0" fontId="11" fillId="4" borderId="6" applyNumberFormat="0" applyAlignment="0" applyProtection="0"/>
    <xf numFmtId="0" fontId="12" fillId="4" borderId="5" applyNumberFormat="0" applyAlignment="0" applyProtection="0"/>
    <xf numFmtId="0" fontId="13" fillId="5" borderId="7" applyNumberFormat="0" applyAlignment="0" applyProtection="0"/>
    <xf numFmtId="0" fontId="14" fillId="0" borderId="8" applyNumberFormat="0" applyFill="0" applyAlignment="0" applyProtection="0"/>
    <xf numFmtId="0" fontId="15" fillId="0" borderId="9" applyNumberFormat="0" applyFill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0" fillId="14" borderId="0" applyNumberFormat="0" applyBorder="0" applyAlignment="0" applyProtection="0"/>
    <xf numFmtId="0" fontId="0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0" fillId="18" borderId="0" applyNumberFormat="0" applyBorder="0" applyAlignment="0" applyProtection="0"/>
    <xf numFmtId="0" fontId="0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0" fillId="22" borderId="0" applyNumberFormat="0" applyBorder="0" applyAlignment="0" applyProtection="0"/>
    <xf numFmtId="0" fontId="0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0" fillId="26" borderId="0" applyNumberFormat="0" applyBorder="0" applyAlignment="0" applyProtection="0"/>
    <xf numFmtId="0" fontId="0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0" fillId="30" borderId="0" applyNumberFormat="0" applyBorder="0" applyAlignment="0" applyProtection="0"/>
    <xf numFmtId="0" fontId="0" fillId="31" borderId="0" applyNumberFormat="0" applyBorder="0" applyAlignment="0" applyProtection="0"/>
    <xf numFmtId="0" fontId="19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NumberFormat="1"/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6"/>
  <sheetViews>
    <sheetView showOutlineSymbols="0" tabSelected="1" zoomScale="70" zoomScaleNormal="70" workbookViewId="0">
      <selection activeCell="I29" sqref="I29"/>
    </sheetView>
  </sheetViews>
  <sheetFormatPr defaultColWidth="9" defaultRowHeight="15"/>
  <cols>
    <col min="1" max="2" width="10" customWidth="1"/>
    <col min="3" max="3" width="13.1428571428571" customWidth="1"/>
    <col min="4" max="4" width="60" customWidth="1"/>
    <col min="5" max="5" width="8" customWidth="1"/>
    <col min="6" max="6" width="29.8571428571429" customWidth="1"/>
    <col min="7" max="7" width="15.4285714285714" customWidth="1"/>
    <col min="8" max="8" width="17" customWidth="1"/>
    <col min="9" max="9" width="20.4285714285714" customWidth="1"/>
    <col min="10" max="1025" width="8.57142857142857" customWidth="1"/>
  </cols>
  <sheetData>
    <row r="1" ht="13.9" customHeight="1" spans="4:9">
      <c r="D1" t="s">
        <v>0</v>
      </c>
      <c r="E1" t="s">
        <v>1</v>
      </c>
      <c r="G1" t="s">
        <v>2</v>
      </c>
      <c r="I1" t="s">
        <v>3</v>
      </c>
    </row>
    <row r="2" ht="79.9" customHeight="1" spans="4:9">
      <c r="D2" t="s">
        <v>4</v>
      </c>
      <c r="E2" t="s">
        <v>5</v>
      </c>
      <c r="G2" t="s">
        <v>6</v>
      </c>
      <c r="I2" t="s">
        <v>7</v>
      </c>
    </row>
    <row r="3" ht="13.9" customHeight="1" spans="1:1">
      <c r="A3" t="s">
        <v>8</v>
      </c>
    </row>
    <row r="4" ht="30" customHeight="1" spans="1:9">
      <c r="A4" t="s">
        <v>9</v>
      </c>
      <c r="B4" t="s">
        <v>10</v>
      </c>
      <c r="C4" t="s">
        <v>11</v>
      </c>
      <c r="D4" t="s">
        <v>12</v>
      </c>
      <c r="E4" t="s">
        <v>13</v>
      </c>
      <c r="F4" t="s">
        <v>14</v>
      </c>
      <c r="G4" t="s">
        <v>15</v>
      </c>
      <c r="H4" t="s">
        <v>16</v>
      </c>
      <c r="I4" t="s">
        <v>17</v>
      </c>
    </row>
    <row r="5" ht="24" customHeight="1" spans="1:9">
      <c r="A5">
        <v>1</v>
      </c>
      <c r="B5" t="s">
        <v>18</v>
      </c>
      <c r="D5" t="s">
        <v>19</v>
      </c>
      <c r="F5">
        <v>1</v>
      </c>
      <c r="I5">
        <f>SUM(I6:I8)</f>
        <v>29357.145744</v>
      </c>
    </row>
    <row r="6" ht="39" customHeight="1" spans="1:9">
      <c r="A6" t="s">
        <v>20</v>
      </c>
      <c r="B6" t="s">
        <v>21</v>
      </c>
      <c r="C6" t="s">
        <v>22</v>
      </c>
      <c r="D6" t="s">
        <v>23</v>
      </c>
      <c r="E6" t="s">
        <v>24</v>
      </c>
      <c r="F6">
        <v>2.88</v>
      </c>
      <c r="G6">
        <v>487.37</v>
      </c>
      <c r="H6">
        <f>G6*$G$2+G6</f>
        <v>604.3388</v>
      </c>
      <c r="I6">
        <f>H6*F6</f>
        <v>1740.495744</v>
      </c>
    </row>
    <row r="7" ht="25.9" customHeight="1" spans="1:9">
      <c r="A7" t="s">
        <v>25</v>
      </c>
      <c r="B7" t="s">
        <v>26</v>
      </c>
      <c r="C7" t="s">
        <v>22</v>
      </c>
      <c r="D7" t="s">
        <v>27</v>
      </c>
      <c r="E7" t="s">
        <v>28</v>
      </c>
      <c r="F7">
        <v>24</v>
      </c>
      <c r="G7">
        <v>125.54</v>
      </c>
      <c r="H7">
        <f>G7*$G$2+G7</f>
        <v>155.6696</v>
      </c>
      <c r="I7">
        <f>H7*F7</f>
        <v>3736.0704</v>
      </c>
    </row>
    <row r="8" ht="25.9" customHeight="1" spans="1:9">
      <c r="A8" t="s">
        <v>29</v>
      </c>
      <c r="B8" t="s">
        <v>30</v>
      </c>
      <c r="C8" t="s">
        <v>31</v>
      </c>
      <c r="D8" t="s">
        <v>32</v>
      </c>
      <c r="E8" t="s">
        <v>33</v>
      </c>
      <c r="F8">
        <v>0.015</v>
      </c>
      <c r="I8">
        <v>23880.5796</v>
      </c>
    </row>
    <row r="9" ht="24" customHeight="1" spans="1:9">
      <c r="A9" t="s">
        <v>34</v>
      </c>
      <c r="B9" t="s">
        <v>18</v>
      </c>
      <c r="D9" t="s">
        <v>35</v>
      </c>
      <c r="F9">
        <v>1</v>
      </c>
      <c r="I9">
        <f>SUM(I10:I14)</f>
        <v>85641.0588</v>
      </c>
    </row>
    <row r="10" ht="52.15" customHeight="1" spans="1:9">
      <c r="A10" t="s">
        <v>36</v>
      </c>
      <c r="B10" t="s">
        <v>37</v>
      </c>
      <c r="C10" t="s">
        <v>22</v>
      </c>
      <c r="D10" t="s">
        <v>38</v>
      </c>
      <c r="E10" t="s">
        <v>39</v>
      </c>
      <c r="F10">
        <v>6</v>
      </c>
      <c r="G10">
        <v>726.56</v>
      </c>
      <c r="H10">
        <f>G10*$G$2+G10</f>
        <v>900.9344</v>
      </c>
      <c r="I10">
        <f>H10*F10</f>
        <v>5405.6064</v>
      </c>
    </row>
    <row r="11" ht="39" customHeight="1" spans="1:9">
      <c r="A11" t="s">
        <v>40</v>
      </c>
      <c r="B11" t="s">
        <v>41</v>
      </c>
      <c r="C11" t="s">
        <v>22</v>
      </c>
      <c r="D11" t="s">
        <v>42</v>
      </c>
      <c r="E11" t="s">
        <v>28</v>
      </c>
      <c r="F11">
        <v>1</v>
      </c>
      <c r="G11">
        <v>1311.29</v>
      </c>
      <c r="H11">
        <f>G11*$G$2+G11</f>
        <v>1625.9996</v>
      </c>
      <c r="I11">
        <f>H11*F11</f>
        <v>1625.9996</v>
      </c>
    </row>
    <row r="12" ht="25.9" customHeight="1" spans="1:9">
      <c r="A12" t="s">
        <v>43</v>
      </c>
      <c r="B12" t="s">
        <v>44</v>
      </c>
      <c r="C12" t="s">
        <v>22</v>
      </c>
      <c r="D12" t="s">
        <v>45</v>
      </c>
      <c r="E12" t="s">
        <v>28</v>
      </c>
      <c r="F12">
        <v>1</v>
      </c>
      <c r="G12">
        <v>475.2</v>
      </c>
      <c r="H12">
        <f>G12*$G$2+G12</f>
        <v>589.248</v>
      </c>
      <c r="I12">
        <f>H12*F12</f>
        <v>589.248</v>
      </c>
    </row>
    <row r="13" ht="25.9" customHeight="1" spans="1:9">
      <c r="A13" t="s">
        <v>46</v>
      </c>
      <c r="B13" t="s">
        <v>47</v>
      </c>
      <c r="C13" t="s">
        <v>22</v>
      </c>
      <c r="D13" t="s">
        <v>48</v>
      </c>
      <c r="E13" t="s">
        <v>49</v>
      </c>
      <c r="F13">
        <v>792</v>
      </c>
      <c r="G13">
        <v>75.35</v>
      </c>
      <c r="H13">
        <f>G13*$G$2+G13</f>
        <v>93.434</v>
      </c>
      <c r="I13">
        <f>H13*F13</f>
        <v>73999.728</v>
      </c>
    </row>
    <row r="14" ht="52.15" customHeight="1" spans="1:9">
      <c r="A14" t="s">
        <v>50</v>
      </c>
      <c r="B14" t="s">
        <v>51</v>
      </c>
      <c r="C14" t="s">
        <v>31</v>
      </c>
      <c r="D14" t="s">
        <v>52</v>
      </c>
      <c r="E14" t="s">
        <v>53</v>
      </c>
      <c r="F14">
        <v>2</v>
      </c>
      <c r="G14">
        <v>1621.16</v>
      </c>
      <c r="H14">
        <f>G14*$G$2+G14</f>
        <v>2010.2384</v>
      </c>
      <c r="I14">
        <f>H14*F14</f>
        <v>4020.4768</v>
      </c>
    </row>
    <row r="15" ht="24" customHeight="1" spans="1:9">
      <c r="A15" t="s">
        <v>54</v>
      </c>
      <c r="B15" t="s">
        <v>18</v>
      </c>
      <c r="D15" t="s">
        <v>55</v>
      </c>
      <c r="F15">
        <v>1</v>
      </c>
      <c r="I15">
        <f>SUM(I16:I18)</f>
        <v>38583.570672</v>
      </c>
    </row>
    <row r="16" ht="52.15" customHeight="1" spans="1:9">
      <c r="A16" t="s">
        <v>56</v>
      </c>
      <c r="B16" t="s">
        <v>57</v>
      </c>
      <c r="C16" t="s">
        <v>22</v>
      </c>
      <c r="D16" t="s">
        <v>58</v>
      </c>
      <c r="E16" t="s">
        <v>59</v>
      </c>
      <c r="F16">
        <v>78.84</v>
      </c>
      <c r="G16">
        <v>9.48</v>
      </c>
      <c r="H16">
        <f>G16*$G$2+G16</f>
        <v>11.7552</v>
      </c>
      <c r="I16">
        <f>H16*F16</f>
        <v>926.779968</v>
      </c>
    </row>
    <row r="17" ht="39" customHeight="1" spans="1:9">
      <c r="A17" t="s">
        <v>60</v>
      </c>
      <c r="B17" t="s">
        <v>61</v>
      </c>
      <c r="C17" t="s">
        <v>22</v>
      </c>
      <c r="D17" t="s">
        <v>62</v>
      </c>
      <c r="E17" t="s">
        <v>63</v>
      </c>
      <c r="F17">
        <v>10249.2</v>
      </c>
      <c r="G17">
        <v>2.47</v>
      </c>
      <c r="H17">
        <f>G17*$G$2+G17</f>
        <v>3.0628</v>
      </c>
      <c r="I17">
        <f>H17*F17</f>
        <v>31391.24976</v>
      </c>
    </row>
    <row r="18" ht="25.9" customHeight="1" spans="1:9">
      <c r="A18" t="s">
        <v>64</v>
      </c>
      <c r="B18" t="s">
        <v>65</v>
      </c>
      <c r="C18" t="s">
        <v>66</v>
      </c>
      <c r="D18" t="s">
        <v>67</v>
      </c>
      <c r="E18" t="s">
        <v>59</v>
      </c>
      <c r="F18">
        <v>78.84</v>
      </c>
      <c r="G18">
        <v>64.09</v>
      </c>
      <c r="H18">
        <f>G18*$G$2+G18</f>
        <v>79.4716</v>
      </c>
      <c r="I18">
        <f>H18*F18</f>
        <v>6265.540944</v>
      </c>
    </row>
    <row r="19" ht="24" customHeight="1" spans="1:9">
      <c r="A19" t="s">
        <v>68</v>
      </c>
      <c r="B19" t="s">
        <v>18</v>
      </c>
      <c r="D19" t="s">
        <v>69</v>
      </c>
      <c r="F19">
        <v>1</v>
      </c>
      <c r="I19">
        <f>SUM(I20:I27)</f>
        <v>169448.819636</v>
      </c>
    </row>
    <row r="20" ht="24" customHeight="1" spans="1:9">
      <c r="A20" t="s">
        <v>70</v>
      </c>
      <c r="B20" t="s">
        <v>71</v>
      </c>
      <c r="C20" t="s">
        <v>22</v>
      </c>
      <c r="D20" t="s">
        <v>72</v>
      </c>
      <c r="E20" t="s">
        <v>24</v>
      </c>
      <c r="F20">
        <v>15.84</v>
      </c>
      <c r="G20">
        <v>550.99</v>
      </c>
      <c r="H20">
        <f t="shared" ref="H20:H27" si="0">G20*$G$2+G20</f>
        <v>683.2276</v>
      </c>
      <c r="I20">
        <f t="shared" ref="I20:I27" si="1">H20*F20</f>
        <v>10822.325184</v>
      </c>
    </row>
    <row r="21" ht="25.9" customHeight="1" spans="1:9">
      <c r="A21" t="s">
        <v>73</v>
      </c>
      <c r="B21" t="s">
        <v>74</v>
      </c>
      <c r="C21" t="s">
        <v>66</v>
      </c>
      <c r="D21" t="s">
        <v>75</v>
      </c>
      <c r="E21" t="s">
        <v>59</v>
      </c>
      <c r="F21">
        <v>27.36</v>
      </c>
      <c r="G21">
        <v>151.17</v>
      </c>
      <c r="H21">
        <f t="shared" si="0"/>
        <v>187.4508</v>
      </c>
      <c r="I21">
        <f t="shared" si="1"/>
        <v>5128.653888</v>
      </c>
    </row>
    <row r="22" ht="25.9" customHeight="1" spans="1:9">
      <c r="A22" t="s">
        <v>76</v>
      </c>
      <c r="B22" t="s">
        <v>77</v>
      </c>
      <c r="C22" t="s">
        <v>66</v>
      </c>
      <c r="D22" t="s">
        <v>78</v>
      </c>
      <c r="E22" t="s">
        <v>79</v>
      </c>
      <c r="F22">
        <v>280</v>
      </c>
      <c r="G22">
        <v>57.9</v>
      </c>
      <c r="H22">
        <f t="shared" si="0"/>
        <v>71.796</v>
      </c>
      <c r="I22">
        <f t="shared" si="1"/>
        <v>20102.88</v>
      </c>
    </row>
    <row r="23" ht="39" customHeight="1" spans="1:9">
      <c r="A23" t="s">
        <v>80</v>
      </c>
      <c r="B23" t="s">
        <v>81</v>
      </c>
      <c r="C23" t="s">
        <v>22</v>
      </c>
      <c r="D23" t="s">
        <v>82</v>
      </c>
      <c r="E23" t="s">
        <v>83</v>
      </c>
      <c r="F23">
        <v>682.91</v>
      </c>
      <c r="G23">
        <v>11.96</v>
      </c>
      <c r="H23">
        <f t="shared" si="0"/>
        <v>14.8304</v>
      </c>
      <c r="I23">
        <f t="shared" si="1"/>
        <v>10127.828464</v>
      </c>
    </row>
    <row r="24" ht="39" customHeight="1" spans="1:9">
      <c r="A24" t="s">
        <v>84</v>
      </c>
      <c r="B24" t="s">
        <v>85</v>
      </c>
      <c r="C24" t="s">
        <v>22</v>
      </c>
      <c r="D24" t="s">
        <v>86</v>
      </c>
      <c r="E24" t="s">
        <v>83</v>
      </c>
      <c r="F24">
        <v>576.15</v>
      </c>
      <c r="G24">
        <v>9.37</v>
      </c>
      <c r="H24">
        <f t="shared" si="0"/>
        <v>11.6188</v>
      </c>
      <c r="I24">
        <f t="shared" si="1"/>
        <v>6694.17162</v>
      </c>
    </row>
    <row r="25" ht="39" customHeight="1" spans="1:9">
      <c r="A25" t="s">
        <v>87</v>
      </c>
      <c r="B25" t="s">
        <v>88</v>
      </c>
      <c r="C25" t="s">
        <v>66</v>
      </c>
      <c r="D25" t="s">
        <v>89</v>
      </c>
      <c r="E25" t="s">
        <v>24</v>
      </c>
      <c r="F25">
        <v>45.2</v>
      </c>
      <c r="G25">
        <v>80.07</v>
      </c>
      <c r="H25">
        <f t="shared" si="0"/>
        <v>99.2868</v>
      </c>
      <c r="I25">
        <f t="shared" si="1"/>
        <v>4487.76336</v>
      </c>
    </row>
    <row r="26" ht="39" customHeight="1" spans="1:9">
      <c r="A26" t="s">
        <v>90</v>
      </c>
      <c r="B26" t="s">
        <v>91</v>
      </c>
      <c r="C26" t="s">
        <v>22</v>
      </c>
      <c r="D26" t="s">
        <v>92</v>
      </c>
      <c r="E26" t="s">
        <v>59</v>
      </c>
      <c r="F26">
        <v>50.4</v>
      </c>
      <c r="G26">
        <v>830.47</v>
      </c>
      <c r="H26">
        <f t="shared" si="0"/>
        <v>1029.7828</v>
      </c>
      <c r="I26">
        <f t="shared" si="1"/>
        <v>51901.05312</v>
      </c>
    </row>
    <row r="27" spans="1:9">
      <c r="A27" t="s">
        <v>93</v>
      </c>
      <c r="B27" t="s">
        <v>94</v>
      </c>
      <c r="C27" t="s">
        <v>95</v>
      </c>
      <c r="D27" t="s">
        <v>96</v>
      </c>
      <c r="E27" t="s">
        <v>97</v>
      </c>
      <c r="F27">
        <v>142</v>
      </c>
      <c r="G27">
        <v>341.8</v>
      </c>
      <c r="H27">
        <f t="shared" si="0"/>
        <v>423.832</v>
      </c>
      <c r="I27">
        <f t="shared" si="1"/>
        <v>60184.144</v>
      </c>
    </row>
    <row r="28" ht="24" customHeight="1" spans="1:9">
      <c r="A28" t="s">
        <v>98</v>
      </c>
      <c r="B28" t="s">
        <v>18</v>
      </c>
      <c r="D28" t="s">
        <v>99</v>
      </c>
      <c r="F28">
        <v>1</v>
      </c>
      <c r="I28" s="1">
        <f>SUM(I29:I38)</f>
        <v>289634.382352</v>
      </c>
    </row>
    <row r="29" ht="25.9" customHeight="1" spans="1:9">
      <c r="A29" t="s">
        <v>100</v>
      </c>
      <c r="B29" t="s">
        <v>101</v>
      </c>
      <c r="C29" t="s">
        <v>22</v>
      </c>
      <c r="D29" t="s">
        <v>102</v>
      </c>
      <c r="E29" t="s">
        <v>24</v>
      </c>
      <c r="F29">
        <v>216.41</v>
      </c>
      <c r="G29">
        <v>128.46</v>
      </c>
      <c r="H29">
        <f t="shared" ref="H29:H38" si="2">G29*$G$2+G29</f>
        <v>159.2904</v>
      </c>
      <c r="I29">
        <f t="shared" ref="I29:I38" si="3">H29*F29</f>
        <v>34472.035464</v>
      </c>
    </row>
    <row r="30" ht="39" customHeight="1" spans="1:9">
      <c r="A30" t="s">
        <v>103</v>
      </c>
      <c r="B30" t="s">
        <v>104</v>
      </c>
      <c r="C30" t="s">
        <v>22</v>
      </c>
      <c r="D30" t="s">
        <v>105</v>
      </c>
      <c r="E30" t="s">
        <v>59</v>
      </c>
      <c r="F30">
        <v>630</v>
      </c>
      <c r="G30">
        <v>17.65</v>
      </c>
      <c r="H30">
        <f t="shared" si="2"/>
        <v>21.886</v>
      </c>
      <c r="I30">
        <f t="shared" si="3"/>
        <v>13788.18</v>
      </c>
    </row>
    <row r="31" ht="39" customHeight="1" spans="1:9">
      <c r="A31" t="s">
        <v>106</v>
      </c>
      <c r="B31" t="s">
        <v>107</v>
      </c>
      <c r="C31" t="s">
        <v>22</v>
      </c>
      <c r="D31" t="s">
        <v>108</v>
      </c>
      <c r="E31" t="s">
        <v>83</v>
      </c>
      <c r="F31">
        <v>203.74</v>
      </c>
      <c r="G31">
        <v>15.18</v>
      </c>
      <c r="H31">
        <f t="shared" si="2"/>
        <v>18.8232</v>
      </c>
      <c r="I31">
        <f t="shared" si="3"/>
        <v>3835.038768</v>
      </c>
    </row>
    <row r="32" ht="39" customHeight="1" spans="1:9">
      <c r="A32" t="s">
        <v>109</v>
      </c>
      <c r="B32" t="s">
        <v>110</v>
      </c>
      <c r="C32" t="s">
        <v>22</v>
      </c>
      <c r="D32" t="s">
        <v>111</v>
      </c>
      <c r="E32" t="s">
        <v>83</v>
      </c>
      <c r="F32">
        <v>212.24</v>
      </c>
      <c r="G32">
        <v>13.73</v>
      </c>
      <c r="H32">
        <f t="shared" si="2"/>
        <v>17.0252</v>
      </c>
      <c r="I32">
        <f t="shared" si="3"/>
        <v>3613.428448</v>
      </c>
    </row>
    <row r="33" ht="39" customHeight="1" spans="1:9">
      <c r="A33" t="s">
        <v>112</v>
      </c>
      <c r="B33" t="s">
        <v>81</v>
      </c>
      <c r="C33" t="s">
        <v>22</v>
      </c>
      <c r="D33" t="s">
        <v>82</v>
      </c>
      <c r="E33" t="s">
        <v>83</v>
      </c>
      <c r="F33">
        <v>2242.89</v>
      </c>
      <c r="G33">
        <v>11.96</v>
      </c>
      <c r="H33">
        <f t="shared" si="2"/>
        <v>14.8304</v>
      </c>
      <c r="I33">
        <f t="shared" si="3"/>
        <v>33262.955856</v>
      </c>
    </row>
    <row r="34" ht="39" customHeight="1" spans="1:9">
      <c r="A34" t="s">
        <v>113</v>
      </c>
      <c r="B34" t="s">
        <v>114</v>
      </c>
      <c r="C34" t="s">
        <v>22</v>
      </c>
      <c r="D34" t="s">
        <v>115</v>
      </c>
      <c r="E34" t="s">
        <v>83</v>
      </c>
      <c r="F34">
        <v>1438.7</v>
      </c>
      <c r="G34">
        <v>9.85</v>
      </c>
      <c r="H34">
        <f t="shared" si="2"/>
        <v>12.214</v>
      </c>
      <c r="I34">
        <f t="shared" si="3"/>
        <v>17572.2818</v>
      </c>
    </row>
    <row r="35" ht="39" customHeight="1" spans="1:9">
      <c r="A35" t="s">
        <v>116</v>
      </c>
      <c r="B35" t="s">
        <v>85</v>
      </c>
      <c r="C35" t="s">
        <v>22</v>
      </c>
      <c r="D35" t="s">
        <v>86</v>
      </c>
      <c r="E35" t="s">
        <v>83</v>
      </c>
      <c r="F35">
        <v>2250.29</v>
      </c>
      <c r="G35">
        <v>9.37</v>
      </c>
      <c r="H35">
        <f t="shared" si="2"/>
        <v>11.6188</v>
      </c>
      <c r="I35">
        <f t="shared" si="3"/>
        <v>26145.669452</v>
      </c>
    </row>
    <row r="36" ht="39" customHeight="1" spans="1:9">
      <c r="A36" t="s">
        <v>117</v>
      </c>
      <c r="B36" t="s">
        <v>118</v>
      </c>
      <c r="C36" t="s">
        <v>22</v>
      </c>
      <c r="D36" t="s">
        <v>119</v>
      </c>
      <c r="E36" t="s">
        <v>83</v>
      </c>
      <c r="F36">
        <v>460.92</v>
      </c>
      <c r="G36">
        <v>10.49</v>
      </c>
      <c r="H36">
        <f t="shared" si="2"/>
        <v>13.0076</v>
      </c>
      <c r="I36">
        <f t="shared" si="3"/>
        <v>5995.462992</v>
      </c>
    </row>
    <row r="37" ht="39" customHeight="1" spans="1:9">
      <c r="A37" t="s">
        <v>120</v>
      </c>
      <c r="B37" t="s">
        <v>91</v>
      </c>
      <c r="C37" t="s">
        <v>22</v>
      </c>
      <c r="D37" t="s">
        <v>92</v>
      </c>
      <c r="E37" t="s">
        <v>59</v>
      </c>
      <c r="F37">
        <v>118.49</v>
      </c>
      <c r="G37">
        <v>830.47</v>
      </c>
      <c r="H37">
        <f t="shared" si="2"/>
        <v>1029.7828</v>
      </c>
      <c r="I37">
        <f t="shared" si="3"/>
        <v>122018.963972</v>
      </c>
    </row>
    <row r="38" ht="23.45" customHeight="1" spans="1:9">
      <c r="A38" t="s">
        <v>121</v>
      </c>
      <c r="B38" t="s">
        <v>94</v>
      </c>
      <c r="D38" t="s">
        <v>122</v>
      </c>
      <c r="E38" t="s">
        <v>123</v>
      </c>
      <c r="F38">
        <v>271.29</v>
      </c>
      <c r="G38">
        <v>86</v>
      </c>
      <c r="H38">
        <f t="shared" si="2"/>
        <v>106.64</v>
      </c>
      <c r="I38">
        <f t="shared" si="3"/>
        <v>28930.3656</v>
      </c>
    </row>
    <row r="39" ht="24" customHeight="1" spans="1:9">
      <c r="A39" t="s">
        <v>124</v>
      </c>
      <c r="B39" t="s">
        <v>18</v>
      </c>
      <c r="D39" t="s">
        <v>125</v>
      </c>
      <c r="F39">
        <v>1</v>
      </c>
      <c r="I39" s="1">
        <f>SUM(I40:I49)</f>
        <v>803592.193792</v>
      </c>
    </row>
    <row r="40" ht="52.15" customHeight="1" spans="1:9">
      <c r="A40" t="s">
        <v>126</v>
      </c>
      <c r="B40" t="s">
        <v>127</v>
      </c>
      <c r="C40" t="s">
        <v>22</v>
      </c>
      <c r="D40" t="s">
        <v>128</v>
      </c>
      <c r="E40" t="s">
        <v>24</v>
      </c>
      <c r="F40">
        <v>445.2</v>
      </c>
      <c r="G40">
        <v>126.68</v>
      </c>
      <c r="H40">
        <f t="shared" ref="H40:H49" si="4">G40*$G$2+G40</f>
        <v>157.0832</v>
      </c>
      <c r="I40">
        <f t="shared" ref="I40:I49" si="5">H40*F40</f>
        <v>69933.44064</v>
      </c>
    </row>
    <row r="41" ht="39" customHeight="1" spans="1:9">
      <c r="A41" t="s">
        <v>129</v>
      </c>
      <c r="B41" t="s">
        <v>107</v>
      </c>
      <c r="C41" t="s">
        <v>22</v>
      </c>
      <c r="D41" t="s">
        <v>108</v>
      </c>
      <c r="E41" t="s">
        <v>83</v>
      </c>
      <c r="F41">
        <v>1047.82</v>
      </c>
      <c r="G41">
        <v>15.18</v>
      </c>
      <c r="H41">
        <f t="shared" si="4"/>
        <v>18.8232</v>
      </c>
      <c r="I41">
        <f t="shared" si="5"/>
        <v>19723.325424</v>
      </c>
    </row>
    <row r="42" ht="39" customHeight="1" spans="1:9">
      <c r="A42" t="s">
        <v>130</v>
      </c>
      <c r="B42" t="s">
        <v>110</v>
      </c>
      <c r="C42" t="s">
        <v>22</v>
      </c>
      <c r="D42" t="s">
        <v>111</v>
      </c>
      <c r="E42" t="s">
        <v>83</v>
      </c>
      <c r="F42">
        <v>2222.42</v>
      </c>
      <c r="G42">
        <v>13.73</v>
      </c>
      <c r="H42">
        <f t="shared" si="4"/>
        <v>17.0252</v>
      </c>
      <c r="I42">
        <f t="shared" si="5"/>
        <v>37837.144984</v>
      </c>
    </row>
    <row r="43" ht="39" customHeight="1" spans="1:9">
      <c r="A43" t="s">
        <v>131</v>
      </c>
      <c r="B43" t="s">
        <v>81</v>
      </c>
      <c r="C43" t="s">
        <v>22</v>
      </c>
      <c r="D43" t="s">
        <v>82</v>
      </c>
      <c r="E43" t="s">
        <v>83</v>
      </c>
      <c r="F43">
        <v>4350.36</v>
      </c>
      <c r="G43">
        <v>11.96</v>
      </c>
      <c r="H43">
        <f t="shared" si="4"/>
        <v>14.8304</v>
      </c>
      <c r="I43">
        <f t="shared" si="5"/>
        <v>64517.578944</v>
      </c>
    </row>
    <row r="44" ht="39" customHeight="1" spans="1:9">
      <c r="A44" t="s">
        <v>132</v>
      </c>
      <c r="B44" t="s">
        <v>114</v>
      </c>
      <c r="C44" t="s">
        <v>22</v>
      </c>
      <c r="D44" t="s">
        <v>115</v>
      </c>
      <c r="E44" t="s">
        <v>83</v>
      </c>
      <c r="F44">
        <v>1565.48</v>
      </c>
      <c r="G44">
        <v>9.85</v>
      </c>
      <c r="H44">
        <f t="shared" si="4"/>
        <v>12.214</v>
      </c>
      <c r="I44">
        <f t="shared" si="5"/>
        <v>19120.77272</v>
      </c>
    </row>
    <row r="45" ht="39" customHeight="1" spans="1:9">
      <c r="A45" t="s">
        <v>133</v>
      </c>
      <c r="B45" t="s">
        <v>91</v>
      </c>
      <c r="C45" t="s">
        <v>22</v>
      </c>
      <c r="D45" t="s">
        <v>92</v>
      </c>
      <c r="E45" t="s">
        <v>59</v>
      </c>
      <c r="F45">
        <v>102.62</v>
      </c>
      <c r="G45">
        <v>830.47</v>
      </c>
      <c r="H45">
        <f t="shared" si="4"/>
        <v>1029.7828</v>
      </c>
      <c r="I45">
        <f t="shared" si="5"/>
        <v>105676.310936</v>
      </c>
    </row>
    <row r="46" ht="25.9" customHeight="1" spans="1:9">
      <c r="A46" t="s">
        <v>134</v>
      </c>
      <c r="B46" t="s">
        <v>135</v>
      </c>
      <c r="C46" t="s">
        <v>66</v>
      </c>
      <c r="D46" t="s">
        <v>136</v>
      </c>
      <c r="E46" t="s">
        <v>97</v>
      </c>
      <c r="F46">
        <v>73.44</v>
      </c>
      <c r="G46">
        <v>135.74</v>
      </c>
      <c r="H46">
        <f t="shared" si="4"/>
        <v>168.3176</v>
      </c>
      <c r="I46">
        <f t="shared" si="5"/>
        <v>12361.244544</v>
      </c>
    </row>
    <row r="47" ht="39" customHeight="1" spans="1:9">
      <c r="A47" t="s">
        <v>137</v>
      </c>
      <c r="B47" t="s">
        <v>138</v>
      </c>
      <c r="C47" t="s">
        <v>22</v>
      </c>
      <c r="D47" t="s">
        <v>139</v>
      </c>
      <c r="E47" t="s">
        <v>59</v>
      </c>
      <c r="F47">
        <v>1.5</v>
      </c>
      <c r="G47">
        <v>426.86</v>
      </c>
      <c r="H47">
        <f t="shared" si="4"/>
        <v>529.3064</v>
      </c>
      <c r="I47">
        <f t="shared" si="5"/>
        <v>793.9596</v>
      </c>
    </row>
    <row r="48" ht="52.15" customHeight="1" spans="1:9">
      <c r="A48" t="s">
        <v>140</v>
      </c>
      <c r="B48" t="s">
        <v>141</v>
      </c>
      <c r="C48" t="s">
        <v>22</v>
      </c>
      <c r="D48" t="s">
        <v>142</v>
      </c>
      <c r="E48" t="s">
        <v>83</v>
      </c>
      <c r="F48">
        <v>23680</v>
      </c>
      <c r="G48">
        <v>14.98</v>
      </c>
      <c r="H48">
        <f t="shared" si="4"/>
        <v>18.5752</v>
      </c>
      <c r="I48">
        <f t="shared" si="5"/>
        <v>439860.736</v>
      </c>
    </row>
    <row r="49" spans="1:9">
      <c r="A49" t="s">
        <v>143</v>
      </c>
      <c r="B49" t="s">
        <v>94</v>
      </c>
      <c r="D49" t="s">
        <v>144</v>
      </c>
      <c r="E49" t="s">
        <v>145</v>
      </c>
      <c r="F49">
        <v>23.68</v>
      </c>
      <c r="G49">
        <v>1150</v>
      </c>
      <c r="H49">
        <f t="shared" si="4"/>
        <v>1426</v>
      </c>
      <c r="I49">
        <f t="shared" si="5"/>
        <v>33767.68</v>
      </c>
    </row>
    <row r="50" ht="24" customHeight="1" spans="1:9">
      <c r="A50" t="s">
        <v>146</v>
      </c>
      <c r="B50" t="s">
        <v>18</v>
      </c>
      <c r="D50" t="s">
        <v>147</v>
      </c>
      <c r="F50">
        <v>1</v>
      </c>
      <c r="I50">
        <f>SUM(I51:I52)</f>
        <v>239660.256</v>
      </c>
    </row>
    <row r="51" ht="25.9" customHeight="1" spans="1:9">
      <c r="A51" t="s">
        <v>148</v>
      </c>
      <c r="B51" t="s">
        <v>149</v>
      </c>
      <c r="C51" t="s">
        <v>22</v>
      </c>
      <c r="D51" t="s">
        <v>150</v>
      </c>
      <c r="E51" t="s">
        <v>151</v>
      </c>
      <c r="F51">
        <v>792</v>
      </c>
      <c r="G51">
        <v>152.1</v>
      </c>
      <c r="H51">
        <f>G51*$G$2+G51</f>
        <v>188.604</v>
      </c>
      <c r="I51">
        <f>H51*F51</f>
        <v>149374.368</v>
      </c>
    </row>
    <row r="52" ht="24" customHeight="1" spans="1:9">
      <c r="A52" t="s">
        <v>152</v>
      </c>
      <c r="B52" t="s">
        <v>153</v>
      </c>
      <c r="C52" t="s">
        <v>22</v>
      </c>
      <c r="D52" t="s">
        <v>154</v>
      </c>
      <c r="E52" t="s">
        <v>151</v>
      </c>
      <c r="F52">
        <v>1320</v>
      </c>
      <c r="G52">
        <v>55.16</v>
      </c>
      <c r="H52">
        <f>G52*$G$2+G52</f>
        <v>68.3984</v>
      </c>
      <c r="I52">
        <f>H52*F52</f>
        <v>90285.888</v>
      </c>
    </row>
    <row r="53" ht="24" customHeight="1" spans="1:9">
      <c r="A53" t="s">
        <v>155</v>
      </c>
      <c r="B53" t="s">
        <v>18</v>
      </c>
      <c r="D53" t="s">
        <v>156</v>
      </c>
      <c r="F53">
        <v>1</v>
      </c>
      <c r="I53">
        <f>SUM(I54)</f>
        <v>34487.0784</v>
      </c>
    </row>
    <row r="54" ht="39" customHeight="1" spans="1:9">
      <c r="A54" t="s">
        <v>157</v>
      </c>
      <c r="B54" t="s">
        <v>158</v>
      </c>
      <c r="C54" t="s">
        <v>66</v>
      </c>
      <c r="D54" t="s">
        <v>159</v>
      </c>
      <c r="E54" t="s">
        <v>79</v>
      </c>
      <c r="F54">
        <v>108</v>
      </c>
      <c r="G54">
        <v>257.52</v>
      </c>
      <c r="H54">
        <f>G54*$G$2+G54</f>
        <v>319.3248</v>
      </c>
      <c r="I54">
        <f>H54*F54</f>
        <v>34487.0784</v>
      </c>
    </row>
    <row r="56" ht="13.9" customHeight="1" spans="6:8">
      <c r="F56" t="s">
        <v>160</v>
      </c>
      <c r="H56">
        <f>SUM(I5,I9,I15,I19,I28,I39,I50,I53)</f>
        <v>1690404.505396</v>
      </c>
    </row>
  </sheetData>
  <mergeCells count="11">
    <mergeCell ref="E1:F1"/>
    <mergeCell ref="G1:H1"/>
    <mergeCell ref="E2:F2"/>
    <mergeCell ref="G2:H2"/>
    <mergeCell ref="A3:I3"/>
    <mergeCell ref="A55:C55"/>
    <mergeCell ref="F55:G55"/>
    <mergeCell ref="H55:I55"/>
    <mergeCell ref="A56:C56"/>
    <mergeCell ref="F56:G56"/>
    <mergeCell ref="H56:I56"/>
  </mergeCells>
  <pageMargins left="0.5" right="0.5" top="1" bottom="1" header="0.5" footer="0.5"/>
  <pageSetup paperSize="9" firstPageNumber="0" fitToHeight="0" orientation="landscape" useFirstPageNumber="1" horizontalDpi="300" verticalDpi="300"/>
  <headerFooter>
    <oddHeader>&amp;L &amp;CPrefeitura Municipal de Arinos
CNPJ: 18.125.120/0001-80</oddHeader>
    <oddFooter>&amp;L &amp;C  -  -  / MG
 / desenvolvimento@arinos.mg.gov.br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Orçamento Sintético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User</cp:lastModifiedBy>
  <cp:revision>1</cp:revision>
  <dcterms:created xsi:type="dcterms:W3CDTF">2024-10-30T23:48:00Z</dcterms:created>
  <dcterms:modified xsi:type="dcterms:W3CDTF">2025-03-24T20:17:15Z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209EB67CF18A4A6391CC6DAA3D73708D_12</vt:lpwstr>
  </property>
  <property fmtid="{D5CDD505-2E9C-101B-9397-08002B2CF9AE}" pid="9" name="KSOProductBuildVer">
    <vt:lpwstr>1046-12.2.0.20326</vt:lpwstr>
  </property>
</Properties>
</file>